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filterPrivacy="1" defaultThemeVersion="124226"/>
  <xr:revisionPtr revIDLastSave="0" documentId="13_ncr:1_{1440DE41-5931-4E7D-9A47-8BCBA3325543}" xr6:coauthVersionLast="45" xr6:coauthVersionMax="45" xr10:uidLastSave="{00000000-0000-0000-0000-000000000000}"/>
  <bookViews>
    <workbookView xWindow="-120" yWindow="-120" windowWidth="21840" windowHeight="13140" activeTab="1" xr2:uid="{00000000-000D-0000-FFFF-FFFF00000000}"/>
  </bookViews>
  <sheets>
    <sheet name="Presenze Assenze in %" sheetId="1" r:id="rId1"/>
    <sheet name="Assenze in gg.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1" i="1" l="1"/>
  <c r="E91" i="1"/>
  <c r="D91" i="1"/>
  <c r="C80" i="1"/>
  <c r="E80" i="1"/>
  <c r="D80" i="1"/>
  <c r="C64" i="1"/>
  <c r="E64" i="1"/>
  <c r="D64" i="1"/>
  <c r="D54" i="1"/>
  <c r="C54" i="1"/>
  <c r="E54" i="1"/>
  <c r="C44" i="1"/>
  <c r="E44" i="1"/>
  <c r="D44" i="1"/>
  <c r="C29" i="1"/>
  <c r="E29" i="1"/>
  <c r="D29" i="1"/>
  <c r="C19" i="1"/>
  <c r="E19" i="1"/>
  <c r="D19" i="1"/>
  <c r="C9" i="1"/>
  <c r="E9" i="1"/>
  <c r="D9" i="1"/>
  <c r="E90" i="1" l="1"/>
  <c r="D90" i="1"/>
  <c r="C90" i="1" l="1"/>
  <c r="E79" i="1"/>
  <c r="D79" i="1"/>
  <c r="C79" i="1"/>
  <c r="D63" i="1"/>
  <c r="E63" i="1"/>
  <c r="C63" i="1"/>
  <c r="D53" i="1"/>
  <c r="C53" i="1" s="1"/>
  <c r="E53" i="1"/>
  <c r="C43" i="1" l="1"/>
  <c r="E43" i="1"/>
  <c r="D43" i="1"/>
  <c r="E28" i="1"/>
  <c r="D28" i="1"/>
  <c r="C28" i="1" s="1"/>
  <c r="E18" i="1"/>
  <c r="D18" i="1"/>
  <c r="C18" i="1" s="1"/>
  <c r="C8" i="1"/>
  <c r="E8" i="1"/>
  <c r="D8" i="1"/>
  <c r="E78" i="1" l="1"/>
  <c r="C89" i="1" l="1"/>
  <c r="E89" i="1"/>
  <c r="D89" i="1"/>
  <c r="D78" i="1"/>
  <c r="C78" i="1"/>
  <c r="E62" i="1"/>
  <c r="D62" i="1"/>
  <c r="C62" i="1" s="1"/>
  <c r="E52" i="1"/>
  <c r="D52" i="1"/>
  <c r="C52" i="1" s="1"/>
  <c r="E42" i="1"/>
  <c r="D42" i="1"/>
  <c r="C42" i="1" s="1"/>
  <c r="E27" i="1"/>
  <c r="D27" i="1"/>
  <c r="C27" i="1" s="1"/>
  <c r="E17" i="1"/>
  <c r="D17" i="1"/>
  <c r="C17" i="1" s="1"/>
  <c r="E7" i="1"/>
  <c r="D7" i="1"/>
  <c r="C7" i="1" s="1"/>
  <c r="E88" i="1" l="1"/>
  <c r="D88" i="1"/>
  <c r="E61" i="1"/>
  <c r="E77" i="1"/>
  <c r="D77" i="1"/>
  <c r="C77" i="1" s="1"/>
  <c r="D61" i="1"/>
  <c r="C61" i="1" s="1"/>
  <c r="D51" i="1"/>
  <c r="C51" i="1" s="1"/>
  <c r="E51" i="1"/>
  <c r="E41" i="1"/>
  <c r="D41" i="1"/>
  <c r="C41" i="1" s="1"/>
  <c r="E26" i="1"/>
  <c r="D26" i="1"/>
  <c r="C26" i="1" s="1"/>
  <c r="E16" i="1"/>
  <c r="D16" i="1"/>
  <c r="C16" i="1" s="1"/>
  <c r="E6" i="1"/>
  <c r="D6" i="1"/>
  <c r="C6" i="1" s="1"/>
  <c r="C8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Autore</author>
  </authors>
  <commentList>
    <comment ref="B27" authorId="0" shapeId="0" xr:uid="{AD15C6F7-7489-44FF-8134-5F6747B40DFE}">
      <text>
        <r>
          <rPr>
            <b/>
            <sz val="9"/>
            <color indexed="81"/>
            <rFont val="Tahoma"/>
            <charset val="1"/>
          </rPr>
          <t>Autore:</t>
        </r>
        <r>
          <rPr>
            <sz val="9"/>
            <color indexed="81"/>
            <rFont val="Tahoma"/>
            <charset val="1"/>
          </rPr>
          <t xml:space="preserve">
Bechelli dimissioni al 31/5/2019
</t>
        </r>
      </text>
    </comment>
    <comment ref="B89" authorId="0" shapeId="0" xr:uid="{D5836C47-41ED-48B7-B486-5C0E4A060CAB}">
      <text>
        <r>
          <rPr>
            <b/>
            <sz val="9"/>
            <color indexed="81"/>
            <rFont val="Tahoma"/>
            <charset val="1"/>
          </rPr>
          <t>Autore:</t>
        </r>
        <r>
          <rPr>
            <sz val="9"/>
            <color indexed="81"/>
            <rFont val="Tahoma"/>
            <charset val="1"/>
          </rPr>
          <t xml:space="preserve">
Casini dimissioni al 31/5/2019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Autore</author>
  </authors>
  <commentList>
    <comment ref="C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FERIE GG. 7
MALATTIE GG. 7
</t>
        </r>
      </text>
    </comment>
    <comment ref="C7" authorId="0" shapeId="0" xr:uid="{0AEA8876-B759-41E7-82A9-A0CD77341B84}">
      <text>
        <r>
          <rPr>
            <b/>
            <sz val="9"/>
            <color indexed="81"/>
            <rFont val="Tahoma"/>
            <charset val="1"/>
          </rPr>
          <t>Autore:</t>
        </r>
        <r>
          <rPr>
            <sz val="9"/>
            <color indexed="81"/>
            <rFont val="Tahoma"/>
            <charset val="1"/>
          </rPr>
          <t xml:space="preserve">
ferie gg. 10
malattie gg. 3
</t>
        </r>
      </text>
    </comment>
    <comment ref="C8" authorId="0" shapeId="0" xr:uid="{7832AE9C-F3B4-40EB-812E-831D26AE0E4E}">
      <text>
        <r>
          <rPr>
            <b/>
            <sz val="9"/>
            <color indexed="81"/>
            <rFont val="Tahoma"/>
            <charset val="1"/>
          </rPr>
          <t>Autore:</t>
        </r>
        <r>
          <rPr>
            <sz val="9"/>
            <color indexed="81"/>
            <rFont val="Tahoma"/>
            <charset val="1"/>
          </rPr>
          <t xml:space="preserve">
ferie gg. 27
malattie gg. 2</t>
        </r>
      </text>
    </comment>
    <comment ref="C9" authorId="0" shapeId="0" xr:uid="{AACC01C2-ADA2-4A6A-9A90-3BFF863E0EBC}">
      <text>
        <r>
          <rPr>
            <b/>
            <sz val="9"/>
            <color indexed="81"/>
            <rFont val="Tahoma"/>
            <charset val="1"/>
          </rPr>
          <t>Autore:</t>
        </r>
        <r>
          <rPr>
            <sz val="9"/>
            <color indexed="81"/>
            <rFont val="Tahoma"/>
            <charset val="1"/>
          </rPr>
          <t xml:space="preserve">
ferie gg. 7
malattie gg. 8
</t>
        </r>
      </text>
    </comment>
    <comment ref="C1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FERIE GG. 2
MALATTIE GG. 10
</t>
        </r>
      </text>
    </comment>
    <comment ref="C17" authorId="0" shapeId="0" xr:uid="{3AD1A3DB-37D9-4D3A-BD7A-1A1427F645D7}">
      <text>
        <r>
          <rPr>
            <b/>
            <sz val="9"/>
            <color indexed="81"/>
            <rFont val="Tahoma"/>
            <charset val="1"/>
          </rPr>
          <t>Autore:</t>
        </r>
        <r>
          <rPr>
            <sz val="9"/>
            <color indexed="81"/>
            <rFont val="Tahoma"/>
            <charset val="1"/>
          </rPr>
          <t xml:space="preserve">
ferie gg. 8
malattie gg. 8
</t>
        </r>
      </text>
    </comment>
    <comment ref="C18" authorId="0" shapeId="0" xr:uid="{0F378DEF-35A8-465B-B33E-3DE92CB096C9}">
      <text>
        <r>
          <rPr>
            <b/>
            <sz val="9"/>
            <color indexed="81"/>
            <rFont val="Tahoma"/>
            <charset val="1"/>
          </rPr>
          <t>Autore:</t>
        </r>
        <r>
          <rPr>
            <sz val="9"/>
            <color indexed="81"/>
            <rFont val="Tahoma"/>
            <charset val="1"/>
          </rPr>
          <t xml:space="preserve">
ferie gg. 42
malattie gg. 3
aspettativa f. gg. 19
</t>
        </r>
      </text>
    </comment>
    <comment ref="C19" authorId="0" shapeId="0" xr:uid="{E1BEE202-9E82-4244-92D5-CEC278D72821}">
      <text>
        <r>
          <rPr>
            <b/>
            <sz val="9"/>
            <color indexed="81"/>
            <rFont val="Tahoma"/>
            <charset val="1"/>
          </rPr>
          <t>Autore:</t>
        </r>
        <r>
          <rPr>
            <sz val="9"/>
            <color indexed="81"/>
            <rFont val="Tahoma"/>
            <charset val="1"/>
          </rPr>
          <t xml:space="preserve">
ferie gg. 13
malattie gg. 3
</t>
        </r>
      </text>
    </comment>
    <comment ref="C27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FERIE GG. 11
MALATTIE GG. 37
</t>
        </r>
      </text>
    </comment>
    <comment ref="B28" authorId="0" shapeId="0" xr:uid="{BA740B73-CF99-42F9-982C-A80AD7028A16}">
      <text>
        <r>
          <rPr>
            <b/>
            <sz val="9"/>
            <color indexed="81"/>
            <rFont val="Tahoma"/>
            <charset val="1"/>
          </rPr>
          <t>Autore:</t>
        </r>
        <r>
          <rPr>
            <sz val="9"/>
            <color indexed="81"/>
            <rFont val="Tahoma"/>
            <charset val="1"/>
          </rPr>
          <t xml:space="preserve">
Bechelli dimissioni al 31/5/2019</t>
        </r>
      </text>
    </comment>
    <comment ref="C28" authorId="0" shapeId="0" xr:uid="{2F386FD1-7A63-4889-983A-33F958B1D357}">
      <text>
        <r>
          <rPr>
            <b/>
            <sz val="9"/>
            <color indexed="81"/>
            <rFont val="Tahoma"/>
            <charset val="1"/>
          </rPr>
          <t>Autore:</t>
        </r>
        <r>
          <rPr>
            <sz val="9"/>
            <color indexed="81"/>
            <rFont val="Tahoma"/>
            <charset val="1"/>
          </rPr>
          <t xml:space="preserve">
ferie gg. 35
malattie gg. 20
</t>
        </r>
      </text>
    </comment>
    <comment ref="C29" authorId="0" shapeId="0" xr:uid="{9B504BA7-9BCB-4F5D-B13F-7BE4EC101DA7}">
      <text>
        <r>
          <rPr>
            <b/>
            <sz val="9"/>
            <color indexed="81"/>
            <rFont val="Tahoma"/>
            <charset val="1"/>
          </rPr>
          <t>Autore:</t>
        </r>
        <r>
          <rPr>
            <sz val="9"/>
            <color indexed="81"/>
            <rFont val="Tahoma"/>
            <charset val="1"/>
          </rPr>
          <t xml:space="preserve">
ferie gg. 30
malattie gg. 64
</t>
        </r>
      </text>
    </comment>
    <comment ref="C30" authorId="0" shapeId="0" xr:uid="{17129D69-71CB-4F08-990A-FA8406DC69EF}">
      <text>
        <r>
          <rPr>
            <b/>
            <sz val="9"/>
            <color indexed="81"/>
            <rFont val="Tahoma"/>
            <charset val="1"/>
          </rPr>
          <t>Autore:</t>
        </r>
        <r>
          <rPr>
            <sz val="9"/>
            <color indexed="81"/>
            <rFont val="Tahoma"/>
            <charset val="1"/>
          </rPr>
          <t xml:space="preserve">
ferie gg. 17
malattie gg. 22
</t>
        </r>
      </text>
    </comment>
    <comment ref="C39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FERIE GG. 5
MALATTIE GG. 0
</t>
        </r>
      </text>
    </comment>
    <comment ref="C40" authorId="0" shapeId="0" xr:uid="{4716669D-E082-4290-9049-D3D5E4425220}">
      <text>
        <r>
          <rPr>
            <b/>
            <sz val="9"/>
            <color indexed="81"/>
            <rFont val="Tahoma"/>
            <charset val="1"/>
          </rPr>
          <t>Autore:</t>
        </r>
        <r>
          <rPr>
            <sz val="9"/>
            <color indexed="81"/>
            <rFont val="Tahoma"/>
            <charset val="1"/>
          </rPr>
          <t xml:space="preserve">
ferie gg. 6
</t>
        </r>
      </text>
    </comment>
    <comment ref="C41" authorId="0" shapeId="0" xr:uid="{9E35EBC7-DD1B-4483-8750-3F7EECF9EEB0}">
      <text>
        <r>
          <rPr>
            <b/>
            <sz val="9"/>
            <color indexed="81"/>
            <rFont val="Tahoma"/>
            <charset val="1"/>
          </rPr>
          <t>Autore:</t>
        </r>
        <r>
          <rPr>
            <sz val="9"/>
            <color indexed="81"/>
            <rFont val="Tahoma"/>
            <charset val="1"/>
          </rPr>
          <t xml:space="preserve">
ferie gg. 11
</t>
        </r>
      </text>
    </comment>
    <comment ref="C42" authorId="0" shapeId="0" xr:uid="{708920F1-35F3-4043-8418-B706C48B7CE4}">
      <text>
        <r>
          <rPr>
            <b/>
            <sz val="9"/>
            <color indexed="81"/>
            <rFont val="Tahoma"/>
            <charset val="1"/>
          </rPr>
          <t>Autore:</t>
        </r>
        <r>
          <rPr>
            <sz val="9"/>
            <color indexed="81"/>
            <rFont val="Tahoma"/>
            <charset val="1"/>
          </rPr>
          <t xml:space="preserve">
ferie gg. 5
</t>
        </r>
      </text>
    </comment>
    <comment ref="C50" authorId="0" shapeId="0" xr:uid="{68042949-4DFF-48C6-94CF-DEDD82D8846C}">
      <text>
        <r>
          <rPr>
            <b/>
            <sz val="9"/>
            <color indexed="81"/>
            <rFont val="Tahoma"/>
            <charset val="1"/>
          </rPr>
          <t>Autore:</t>
        </r>
        <r>
          <rPr>
            <sz val="9"/>
            <color indexed="81"/>
            <rFont val="Tahoma"/>
            <charset val="1"/>
          </rPr>
          <t xml:space="preserve">
ferie gg. 8
</t>
        </r>
      </text>
    </comment>
    <comment ref="C51" authorId="0" shapeId="0" xr:uid="{C66B2382-8D5D-45F4-AD3E-F2EE092AADBA}">
      <text>
        <r>
          <rPr>
            <b/>
            <sz val="9"/>
            <color indexed="81"/>
            <rFont val="Tahoma"/>
            <charset val="1"/>
          </rPr>
          <t>Autore:</t>
        </r>
        <r>
          <rPr>
            <sz val="9"/>
            <color indexed="81"/>
            <rFont val="Tahoma"/>
            <charset val="1"/>
          </rPr>
          <t xml:space="preserve">
ferie gg. 13</t>
        </r>
      </text>
    </comment>
    <comment ref="C52" authorId="0" shapeId="0" xr:uid="{86D321E3-2978-4AB6-AADF-B7647DBF0413}">
      <text>
        <r>
          <rPr>
            <b/>
            <sz val="9"/>
            <color indexed="81"/>
            <rFont val="Tahoma"/>
            <charset val="1"/>
          </rPr>
          <t>Autore:</t>
        </r>
        <r>
          <rPr>
            <sz val="9"/>
            <color indexed="81"/>
            <rFont val="Tahoma"/>
            <charset val="1"/>
          </rPr>
          <t xml:space="preserve">
ferie gg. 3
malattie gg. 3
</t>
        </r>
      </text>
    </comment>
    <comment ref="C59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FERIE GG. 5
</t>
        </r>
      </text>
    </comment>
    <comment ref="C60" authorId="0" shapeId="0" xr:uid="{06CFED9E-CBD9-4884-9880-1F12168D7A06}">
      <text>
        <r>
          <rPr>
            <b/>
            <sz val="9"/>
            <color indexed="81"/>
            <rFont val="Tahoma"/>
            <charset val="1"/>
          </rPr>
          <t>Autore:</t>
        </r>
        <r>
          <rPr>
            <sz val="9"/>
            <color indexed="81"/>
            <rFont val="Tahoma"/>
            <charset val="1"/>
          </rPr>
          <t xml:space="preserve">
ferie gg. 5
</t>
        </r>
      </text>
    </comment>
    <comment ref="C61" authorId="0" shapeId="0" xr:uid="{22D75FCE-F4B2-40A3-B76C-72D35A0A2DA5}">
      <text>
        <r>
          <rPr>
            <b/>
            <sz val="9"/>
            <color indexed="81"/>
            <rFont val="Tahoma"/>
            <charset val="1"/>
          </rPr>
          <t>Autore:</t>
        </r>
        <r>
          <rPr>
            <sz val="9"/>
            <color indexed="81"/>
            <rFont val="Tahoma"/>
            <charset val="1"/>
          </rPr>
          <t xml:space="preserve">
ferie gg. 32
</t>
        </r>
      </text>
    </comment>
    <comment ref="C62" authorId="0" shapeId="0" xr:uid="{D8E16898-281F-44C6-84A6-4AEE48E38E55}">
      <text>
        <r>
          <rPr>
            <b/>
            <sz val="9"/>
            <color indexed="81"/>
            <rFont val="Tahoma"/>
            <charset val="1"/>
          </rPr>
          <t>Autore:</t>
        </r>
        <r>
          <rPr>
            <sz val="9"/>
            <color indexed="81"/>
            <rFont val="Tahoma"/>
            <charset val="1"/>
          </rPr>
          <t xml:space="preserve">
ferie gg. 6
</t>
        </r>
      </text>
    </comment>
    <comment ref="C73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FERIE GG. 4
MALATTIE GG. 1
</t>
        </r>
      </text>
    </comment>
    <comment ref="C74" authorId="0" shapeId="0" xr:uid="{D34073EA-790B-43DF-8AB4-883F32D86D6D}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charset val="1"/>
          </rPr>
          <t xml:space="preserve">
ferie gg. 36
</t>
        </r>
      </text>
    </comment>
    <comment ref="C75" authorId="0" shapeId="0" xr:uid="{56FD777E-EF85-497C-A16C-EC303408CFB0}">
      <text>
        <r>
          <rPr>
            <b/>
            <sz val="9"/>
            <color indexed="81"/>
            <rFont val="Tahoma"/>
            <charset val="1"/>
          </rPr>
          <t>Autore:</t>
        </r>
        <r>
          <rPr>
            <sz val="9"/>
            <color indexed="81"/>
            <rFont val="Tahoma"/>
            <charset val="1"/>
          </rPr>
          <t xml:space="preserve">
ferie gg. 41
</t>
        </r>
      </text>
    </comment>
    <comment ref="C76" authorId="0" shapeId="0" xr:uid="{7E99DDA7-3E5D-4912-B12C-2E4BB52926CE}">
      <text>
        <r>
          <rPr>
            <b/>
            <sz val="9"/>
            <color indexed="81"/>
            <rFont val="Tahoma"/>
            <charset val="1"/>
          </rPr>
          <t>Autore:</t>
        </r>
        <r>
          <rPr>
            <sz val="9"/>
            <color indexed="81"/>
            <rFont val="Tahoma"/>
            <charset val="1"/>
          </rPr>
          <t xml:space="preserve">
ferie gg. 13
</t>
        </r>
      </text>
    </comment>
    <comment ref="C83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FERIE GG. 68
MALATTIE GG. 31
INFORTUNIO GG. 33
</t>
        </r>
      </text>
    </comment>
    <comment ref="B84" authorId="0" shapeId="0" xr:uid="{FC2BD749-F5C9-4313-B1C2-631C1AD51C4E}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Casini dimissioni al 31/5/2019
</t>
        </r>
      </text>
    </comment>
    <comment ref="C84" authorId="0" shapeId="0" xr:uid="{252588F0-97D0-4CE4-ACDE-3856083C5370}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ferie gg. 160
malattie gg. 7
infortuni gg. 3
</t>
        </r>
      </text>
    </comment>
    <comment ref="C85" authorId="0" shapeId="0" xr:uid="{0A8795D5-A6FC-45BC-ACA0-5A68F3EF02A5}">
      <text>
        <r>
          <rPr>
            <b/>
            <sz val="9"/>
            <color indexed="81"/>
            <rFont val="Tahoma"/>
            <charset val="1"/>
          </rPr>
          <t>Autore:</t>
        </r>
        <r>
          <rPr>
            <sz val="9"/>
            <color indexed="81"/>
            <rFont val="Tahoma"/>
            <charset val="1"/>
          </rPr>
          <t xml:space="preserve">
ferie gg. 293
malattie gg. 14
infortuni gg. 14
aspettativa f. gg. 16
</t>
        </r>
      </text>
    </comment>
    <comment ref="C86" authorId="0" shapeId="0" xr:uid="{63CB9E0A-BD27-4BC8-B0D9-82485729FFB1}">
      <text>
        <r>
          <rPr>
            <b/>
            <sz val="9"/>
            <color indexed="81"/>
            <rFont val="Tahoma"/>
            <charset val="1"/>
          </rPr>
          <t>Autore:</t>
        </r>
        <r>
          <rPr>
            <sz val="9"/>
            <color indexed="81"/>
            <rFont val="Tahoma"/>
            <charset val="1"/>
          </rPr>
          <t xml:space="preserve">
ferie gg. 137
malattie gg. 45
congedo parentale gg. 5</t>
        </r>
      </text>
    </comment>
  </commentList>
</comments>
</file>

<file path=xl/sharedStrings.xml><?xml version="1.0" encoding="utf-8"?>
<sst xmlns="http://schemas.openxmlformats.org/spreadsheetml/2006/main" count="232" uniqueCount="32">
  <si>
    <t>TASSI ASSENZA DEL PERSONALE DIPENDENTE E LAVORATORI INTERINALI</t>
  </si>
  <si>
    <t>PERIODO</t>
  </si>
  <si>
    <t>ORGANICO</t>
  </si>
  <si>
    <t>PRESENZA %</t>
  </si>
  <si>
    <t>ASSENZA  TOTALE %</t>
  </si>
  <si>
    <t>di cui assenza per malattia %</t>
  </si>
  <si>
    <t>ASSENZA  TOTALE (GIORNI)</t>
  </si>
  <si>
    <t>di cui assenza per malattia (giorni)</t>
  </si>
  <si>
    <t>ASSENZE IN GIORNI - PERSONALE DIPENDENTE E LAVORATORI INTERINALI</t>
  </si>
  <si>
    <t xml:space="preserve">4 dipendenti </t>
  </si>
  <si>
    <t>SERVIZI OPERATIVI</t>
  </si>
  <si>
    <t xml:space="preserve">25 dipendenti </t>
  </si>
  <si>
    <t xml:space="preserve">3 dipendenti </t>
  </si>
  <si>
    <t>CONTRATTI ATTIVI</t>
  </si>
  <si>
    <t>01/01/19-31/03/19 (gg. 76 )</t>
  </si>
  <si>
    <t xml:space="preserve">2 dipendenti </t>
  </si>
  <si>
    <t>ACQUISTI APPALTI</t>
  </si>
  <si>
    <t>AMMINISTRAZIONE</t>
  </si>
  <si>
    <t>PERSONALE</t>
  </si>
  <si>
    <t xml:space="preserve">1 dipendenti </t>
  </si>
  <si>
    <t>S.INFORMATICI</t>
  </si>
  <si>
    <t>SICUREZZA</t>
  </si>
  <si>
    <t>ISPETTIVO AMBIENTE</t>
  </si>
  <si>
    <t>01/01/19-31/03/19 (gg. 76)</t>
  </si>
  <si>
    <t>01/04/19-30/06/19  (gg. 74)</t>
  </si>
  <si>
    <t xml:space="preserve">24 dipendenti </t>
  </si>
  <si>
    <t>01/04/19-30/06/19 (gg. 74 )</t>
  </si>
  <si>
    <t>01/07/19-30/09/19 (gg. 78 )</t>
  </si>
  <si>
    <t>01/07/19-30/09/19  (gg. 78 )</t>
  </si>
  <si>
    <t>01/10/19-31/12/19 (gg. 76)</t>
  </si>
  <si>
    <t>01/10/19-31/12/19 (gg.76)</t>
  </si>
  <si>
    <t>01/10/19-31/12/19 (gg.76 )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</si>
</sst>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0" fillId="0" borderId="0" xfId="0" applyAlignment="1">
      <alignment horizontal="justify" vertical="top"/>
    </xf>
    <xf numFmtId="0" fontId="3" fillId="0" borderId="0" xfId="0" applyFont="1"/>
    <xf numFmtId="0" fontId="0" fillId="0" borderId="1" xfId="0" applyBorder="1" applyAlignment="1">
      <alignment horizontal="justify" vertical="top"/>
    </xf>
    <xf numFmtId="0" fontId="3" fillId="0" borderId="1" xfId="0" applyFont="1" applyBorder="1" applyAlignment="1">
      <alignment horizontal="justify" vertical="top"/>
    </xf>
    <xf numFmtId="4" fontId="3" fillId="0" borderId="1" xfId="0" applyNumberFormat="1" applyFont="1" applyBorder="1" applyAlignment="1">
      <alignment horizontal="center" vertical="center"/>
    </xf>
    <xf numFmtId="0" fontId="2" fillId="0" borderId="0" xfId="0" applyFont="1" applyFill="1"/>
    <xf numFmtId="4" fontId="0" fillId="0" borderId="1" xfId="0" applyNumberFormat="1" applyBorder="1" applyAlignment="1">
      <alignment horizontal="center" vertical="center"/>
    </xf>
    <xf numFmtId="0" fontId="3" fillId="0" borderId="0" xfId="0" applyFont="1" applyFill="1"/>
    <xf numFmtId="0" fontId="3" fillId="0" borderId="1" xfId="0" applyFont="1" applyBorder="1" applyAlignment="1">
      <alignment horizontal="justify" vertical="center"/>
    </xf>
    <xf numFmtId="2" fontId="3" fillId="0" borderId="1" xfId="0" applyNumberFormat="1" applyFont="1" applyBorder="1" applyAlignment="1">
      <alignment horizontal="center" vertical="center"/>
    </xf>
    <xf numFmtId="0" fontId="0" fillId="3" borderId="0" xfId="0" applyFill="1"/>
    <xf numFmtId="0" fontId="1" fillId="3" borderId="0" xfId="0" applyFont="1" applyFill="1"/>
    <xf numFmtId="0" fontId="6" fillId="3" borderId="0" xfId="0" applyFont="1" applyFill="1"/>
    <xf numFmtId="0" fontId="1" fillId="2" borderId="0" xfId="0" applyFont="1" applyFill="1"/>
    <xf numFmtId="0" fontId="1" fillId="0" borderId="0" xfId="0" applyFont="1"/>
    <xf numFmtId="0" fontId="7" fillId="2" borderId="0" xfId="0" applyFont="1" applyFill="1"/>
    <xf numFmtId="0" fontId="3" fillId="0" borderId="0" xfId="0" applyFont="1" applyBorder="1" applyAlignment="1">
      <alignment horizontal="justify" vertical="top"/>
    </xf>
    <xf numFmtId="0" fontId="3" fillId="0" borderId="0" xfId="0" applyFont="1" applyBorder="1" applyAlignment="1">
      <alignment horizontal="justify" vertical="center"/>
    </xf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91"/>
  <sheetViews>
    <sheetView topLeftCell="A82" workbookViewId="0">
      <selection activeCell="C91" sqref="C91"/>
    </sheetView>
  </sheetViews>
  <sheetFormatPr defaultRowHeight="15" x14ac:dyDescent="0.25"/>
  <cols>
    <col min="1" max="1" width="16.42578125" customWidth="1"/>
    <col min="2" max="2" width="12.42578125" customWidth="1"/>
    <col min="3" max="3" width="12.140625" customWidth="1"/>
    <col min="4" max="4" width="11.5703125" customWidth="1"/>
    <col min="5" max="5" width="13.5703125" customWidth="1"/>
  </cols>
  <sheetData>
    <row r="2" spans="1:11" x14ac:dyDescent="0.25">
      <c r="A2" s="15" t="s">
        <v>13</v>
      </c>
      <c r="B2" s="16"/>
      <c r="C2" s="16"/>
      <c r="D2" s="16"/>
      <c r="E2" s="16"/>
      <c r="F2" s="16"/>
    </row>
    <row r="3" spans="1:11" s="1" customFormat="1" ht="15.75" x14ac:dyDescent="0.25">
      <c r="A3" s="17" t="s">
        <v>0</v>
      </c>
      <c r="B3" s="17"/>
      <c r="C3" s="17"/>
      <c r="D3" s="17"/>
      <c r="E3" s="17"/>
      <c r="F3" s="17"/>
      <c r="G3" s="7"/>
      <c r="H3" s="7"/>
    </row>
    <row r="5" spans="1:11" ht="33" customHeight="1" x14ac:dyDescent="0.25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2"/>
      <c r="G5" s="2"/>
      <c r="H5" s="2"/>
    </row>
    <row r="6" spans="1:11" ht="27" customHeight="1" x14ac:dyDescent="0.25">
      <c r="A6" s="5" t="s">
        <v>23</v>
      </c>
      <c r="B6" s="10" t="s">
        <v>15</v>
      </c>
      <c r="C6" s="8">
        <f>100-D6</f>
        <v>90.78947368421052</v>
      </c>
      <c r="D6" s="6">
        <f>100*14/(76*2)</f>
        <v>9.2105263157894743</v>
      </c>
      <c r="E6" s="6">
        <f>100*7/(76*2)</f>
        <v>4.6052631578947372</v>
      </c>
      <c r="F6" s="3"/>
      <c r="G6" s="3"/>
      <c r="H6" s="3"/>
      <c r="I6" s="3"/>
      <c r="J6" s="3"/>
      <c r="K6" s="3"/>
    </row>
    <row r="7" spans="1:11" ht="28.5" customHeight="1" x14ac:dyDescent="0.25">
      <c r="A7" s="5" t="s">
        <v>26</v>
      </c>
      <c r="B7" s="10" t="s">
        <v>15</v>
      </c>
      <c r="C7" s="8">
        <f>100-D7</f>
        <v>91.21621621621621</v>
      </c>
      <c r="D7" s="6">
        <f>100*13/(74*2)</f>
        <v>8.7837837837837842</v>
      </c>
      <c r="E7" s="6">
        <f>100*3/(74*2)</f>
        <v>2.0270270270270272</v>
      </c>
      <c r="F7" s="3"/>
      <c r="G7" s="3"/>
      <c r="H7" s="3"/>
      <c r="I7" s="3"/>
      <c r="J7" s="3"/>
      <c r="K7" s="3"/>
    </row>
    <row r="8" spans="1:11" ht="27.75" customHeight="1" x14ac:dyDescent="0.25">
      <c r="A8" s="5" t="s">
        <v>28</v>
      </c>
      <c r="B8" s="10" t="s">
        <v>15</v>
      </c>
      <c r="C8" s="8">
        <f>100-D8</f>
        <v>81.410256410256409</v>
      </c>
      <c r="D8" s="6">
        <f>100*29/(78*2)</f>
        <v>18.589743589743591</v>
      </c>
      <c r="E8" s="6">
        <f>100*2/(78*2)</f>
        <v>1.2820512820512822</v>
      </c>
      <c r="F8" s="9"/>
      <c r="G8" s="9"/>
      <c r="H8" s="3"/>
      <c r="I8" s="3"/>
      <c r="J8" s="3"/>
      <c r="K8" s="3"/>
    </row>
    <row r="9" spans="1:11" ht="27" customHeight="1" x14ac:dyDescent="0.25">
      <c r="A9" s="5" t="s">
        <v>29</v>
      </c>
      <c r="B9" s="10" t="s">
        <v>15</v>
      </c>
      <c r="C9" s="8">
        <f>100-D9</f>
        <v>90.131578947368425</v>
      </c>
      <c r="D9" s="6">
        <f>100*15/(76*2)</f>
        <v>9.8684210526315788</v>
      </c>
      <c r="E9" s="6">
        <f>100*8/(76*2)</f>
        <v>5.2631578947368425</v>
      </c>
      <c r="F9" s="3"/>
      <c r="G9" s="3"/>
      <c r="H9" s="3"/>
      <c r="I9" s="3"/>
      <c r="J9" s="3"/>
      <c r="K9" s="3"/>
    </row>
    <row r="10" spans="1:1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15" t="s">
        <v>16</v>
      </c>
      <c r="B12" s="15"/>
      <c r="C12" s="16"/>
      <c r="D12" s="16"/>
      <c r="E12" s="16"/>
      <c r="F12" s="16"/>
      <c r="G12" s="3"/>
      <c r="H12" s="3"/>
      <c r="I12" s="3"/>
      <c r="J12" s="3"/>
      <c r="K12" s="3"/>
    </row>
    <row r="13" spans="1:11" ht="15.75" x14ac:dyDescent="0.25">
      <c r="A13" s="17" t="s">
        <v>0</v>
      </c>
      <c r="B13" s="17"/>
      <c r="C13" s="17"/>
      <c r="D13" s="17"/>
      <c r="E13" s="17"/>
      <c r="F13" s="17"/>
      <c r="G13" s="3"/>
      <c r="H13" s="3"/>
      <c r="I13" s="3"/>
      <c r="J13" s="3"/>
      <c r="K13" s="3"/>
    </row>
    <row r="14" spans="1:11" x14ac:dyDescent="0.25">
      <c r="G14" s="3"/>
      <c r="H14" s="3"/>
      <c r="I14" s="3"/>
      <c r="J14" s="3"/>
      <c r="K14" s="3"/>
    </row>
    <row r="15" spans="1:11" ht="45" x14ac:dyDescent="0.25">
      <c r="A15" s="4" t="s">
        <v>1</v>
      </c>
      <c r="B15" s="4" t="s">
        <v>2</v>
      </c>
      <c r="C15" s="4" t="s">
        <v>3</v>
      </c>
      <c r="D15" s="4" t="s">
        <v>4</v>
      </c>
      <c r="E15" s="4" t="s">
        <v>5</v>
      </c>
      <c r="F15" s="2"/>
      <c r="G15" s="3"/>
      <c r="H15" s="3"/>
      <c r="I15" s="3"/>
      <c r="J15" s="3"/>
      <c r="K15" s="3"/>
    </row>
    <row r="16" spans="1:11" ht="25.5" x14ac:dyDescent="0.25">
      <c r="A16" s="5" t="s">
        <v>23</v>
      </c>
      <c r="B16" s="10" t="s">
        <v>12</v>
      </c>
      <c r="C16" s="8">
        <f>100-D16</f>
        <v>94.73684210526315</v>
      </c>
      <c r="D16" s="6">
        <f>100*12/(76*3)</f>
        <v>5.2631578947368425</v>
      </c>
      <c r="E16" s="6">
        <f>100*10/(76*3)</f>
        <v>4.3859649122807021</v>
      </c>
      <c r="F16" s="3"/>
      <c r="G16" s="3"/>
      <c r="H16" s="3"/>
      <c r="I16" s="3"/>
      <c r="J16" s="3"/>
      <c r="K16" s="3"/>
    </row>
    <row r="17" spans="1:11" ht="25.5" x14ac:dyDescent="0.25">
      <c r="A17" s="5" t="s">
        <v>26</v>
      </c>
      <c r="B17" s="10" t="s">
        <v>12</v>
      </c>
      <c r="C17" s="8">
        <f>100-D17</f>
        <v>92.792792792792795</v>
      </c>
      <c r="D17" s="6">
        <f>100*16/(74*3)</f>
        <v>7.2072072072072073</v>
      </c>
      <c r="E17" s="6">
        <f>100*8/(74*3)</f>
        <v>3.6036036036036037</v>
      </c>
      <c r="F17" s="3"/>
      <c r="G17" s="3"/>
      <c r="H17" s="3"/>
      <c r="I17" s="3"/>
      <c r="J17" s="3"/>
      <c r="K17" s="3"/>
    </row>
    <row r="18" spans="1:11" ht="25.5" x14ac:dyDescent="0.25">
      <c r="A18" s="5" t="s">
        <v>28</v>
      </c>
      <c r="B18" s="10" t="s">
        <v>12</v>
      </c>
      <c r="C18" s="8">
        <f>100-D18</f>
        <v>72.649572649572647</v>
      </c>
      <c r="D18" s="6">
        <f>100*64/(78*3)</f>
        <v>27.350427350427349</v>
      </c>
      <c r="E18" s="6">
        <f>100*3/(78*3)</f>
        <v>1.2820512820512822</v>
      </c>
      <c r="F18" s="9"/>
      <c r="G18" s="3"/>
      <c r="H18" s="3"/>
      <c r="I18" s="3"/>
      <c r="J18" s="3"/>
      <c r="K18" s="3"/>
    </row>
    <row r="19" spans="1:11" ht="25.5" x14ac:dyDescent="0.25">
      <c r="A19" s="5" t="s">
        <v>29</v>
      </c>
      <c r="B19" s="10" t="s">
        <v>12</v>
      </c>
      <c r="C19" s="8">
        <f>100-D19</f>
        <v>92.982456140350877</v>
      </c>
      <c r="D19" s="6">
        <f>100*16/(76*3)</f>
        <v>7.0175438596491224</v>
      </c>
      <c r="E19" s="6">
        <f>100*3/(76*3)</f>
        <v>1.3157894736842106</v>
      </c>
      <c r="F19" s="3"/>
      <c r="G19" s="3"/>
      <c r="H19" s="3"/>
      <c r="I19" s="3"/>
      <c r="J19" s="3"/>
      <c r="K19" s="3"/>
    </row>
    <row r="20" spans="1:11" x14ac:dyDescent="0.25">
      <c r="A20" s="18"/>
      <c r="B20" s="19"/>
      <c r="C20" s="20"/>
      <c r="D20" s="21"/>
      <c r="E20" s="21"/>
      <c r="F20" s="3"/>
      <c r="G20" s="3"/>
      <c r="H20" s="3"/>
      <c r="I20" s="3"/>
      <c r="J20" s="3"/>
      <c r="K20" s="3"/>
    </row>
    <row r="21" spans="1:11" x14ac:dyDescent="0.25">
      <c r="A21" s="18"/>
      <c r="B21" s="19"/>
      <c r="C21" s="20"/>
      <c r="D21" s="21"/>
      <c r="E21" s="21"/>
      <c r="F21" s="3"/>
      <c r="G21" s="3"/>
      <c r="H21" s="3"/>
      <c r="I21" s="3"/>
      <c r="J21" s="3"/>
      <c r="K21" s="3"/>
    </row>
    <row r="22" spans="1:11" x14ac:dyDescent="0.25">
      <c r="A22" s="15" t="s">
        <v>17</v>
      </c>
      <c r="B22" s="15"/>
      <c r="C22" s="16"/>
      <c r="D22" s="16"/>
      <c r="E22" s="16"/>
      <c r="F22" s="16"/>
      <c r="G22" s="3"/>
      <c r="H22" s="3"/>
      <c r="I22" s="3"/>
      <c r="J22" s="3"/>
      <c r="K22" s="3"/>
    </row>
    <row r="23" spans="1:11" ht="15.75" x14ac:dyDescent="0.25">
      <c r="A23" s="17" t="s">
        <v>0</v>
      </c>
      <c r="B23" s="17"/>
      <c r="C23" s="17"/>
      <c r="D23" s="17"/>
      <c r="E23" s="17"/>
      <c r="F23" s="17"/>
      <c r="G23" s="3"/>
      <c r="H23" s="3"/>
      <c r="I23" s="3"/>
      <c r="J23" s="3"/>
      <c r="K23" s="3"/>
    </row>
    <row r="24" spans="1:11" x14ac:dyDescent="0.25">
      <c r="G24" s="3"/>
      <c r="H24" s="3"/>
      <c r="I24" s="3"/>
      <c r="J24" s="3"/>
      <c r="K24" s="3"/>
    </row>
    <row r="25" spans="1:11" ht="45" x14ac:dyDescent="0.25">
      <c r="A25" s="4" t="s">
        <v>1</v>
      </c>
      <c r="B25" s="4" t="s">
        <v>2</v>
      </c>
      <c r="C25" s="4" t="s">
        <v>3</v>
      </c>
      <c r="D25" s="4" t="s">
        <v>4</v>
      </c>
      <c r="E25" s="4" t="s">
        <v>5</v>
      </c>
      <c r="F25" s="2"/>
      <c r="G25" s="3"/>
      <c r="H25" s="3"/>
      <c r="I25" s="3"/>
      <c r="J25" s="3"/>
      <c r="K25" s="3"/>
    </row>
    <row r="26" spans="1:11" ht="25.5" x14ac:dyDescent="0.25">
      <c r="A26" s="5" t="s">
        <v>23</v>
      </c>
      <c r="B26" s="10" t="s">
        <v>9</v>
      </c>
      <c r="C26" s="8">
        <f>100-D26</f>
        <v>84.21052631578948</v>
      </c>
      <c r="D26" s="6">
        <f>100*48/(76*4)</f>
        <v>15.789473684210526</v>
      </c>
      <c r="E26" s="6">
        <f>100*37/(76*4)</f>
        <v>12.171052631578947</v>
      </c>
      <c r="F26" s="3"/>
      <c r="G26" s="3"/>
      <c r="H26" s="3"/>
      <c r="I26" s="3"/>
      <c r="J26" s="3"/>
      <c r="K26" s="3"/>
    </row>
    <row r="27" spans="1:11" ht="25.5" x14ac:dyDescent="0.25">
      <c r="A27" s="5" t="s">
        <v>26</v>
      </c>
      <c r="B27" s="10" t="s">
        <v>12</v>
      </c>
      <c r="C27" s="8">
        <f>100-D27</f>
        <v>75.22522522522523</v>
      </c>
      <c r="D27" s="6">
        <f>100*55/(74*3)</f>
        <v>24.774774774774773</v>
      </c>
      <c r="E27" s="6">
        <f>100*20/(74*3)</f>
        <v>9.0090090090090094</v>
      </c>
      <c r="F27" s="3"/>
      <c r="G27" s="3"/>
      <c r="H27" s="3"/>
      <c r="I27" s="3"/>
      <c r="J27" s="3"/>
      <c r="K27" s="3"/>
    </row>
    <row r="28" spans="1:11" ht="25.5" x14ac:dyDescent="0.25">
      <c r="A28" s="5" t="s">
        <v>28</v>
      </c>
      <c r="B28" s="10" t="s">
        <v>12</v>
      </c>
      <c r="C28" s="8">
        <f>100-D28</f>
        <v>59.82905982905983</v>
      </c>
      <c r="D28" s="6">
        <f>100*94/(78*3)</f>
        <v>40.17094017094017</v>
      </c>
      <c r="E28" s="6">
        <f>100*64/(78*3)</f>
        <v>27.350427350427349</v>
      </c>
      <c r="F28" s="9"/>
      <c r="G28" s="3"/>
      <c r="H28" s="3"/>
      <c r="I28" s="3"/>
      <c r="J28" s="3"/>
      <c r="K28" s="3"/>
    </row>
    <row r="29" spans="1:11" ht="25.5" x14ac:dyDescent="0.25">
      <c r="A29" s="5" t="s">
        <v>29</v>
      </c>
      <c r="B29" s="10" t="s">
        <v>12</v>
      </c>
      <c r="C29" s="8">
        <f>100-D29</f>
        <v>82.89473684210526</v>
      </c>
      <c r="D29" s="6">
        <f>100*39/(76*3)</f>
        <v>17.105263157894736</v>
      </c>
      <c r="E29" s="6">
        <f>100*22/(76*3)</f>
        <v>9.6491228070175445</v>
      </c>
      <c r="F29" s="3"/>
      <c r="G29" s="3"/>
      <c r="H29" s="3"/>
      <c r="I29" s="3"/>
      <c r="J29" s="3"/>
      <c r="K29" s="3"/>
    </row>
    <row r="30" spans="1:11" x14ac:dyDescent="0.25">
      <c r="A30" s="18"/>
      <c r="B30" s="19"/>
      <c r="C30" s="20"/>
      <c r="D30" s="21"/>
      <c r="E30" s="21"/>
      <c r="F30" s="3"/>
      <c r="G30" s="3"/>
      <c r="H30" s="3"/>
      <c r="I30" s="3"/>
      <c r="J30" s="3"/>
      <c r="K30" s="3"/>
    </row>
    <row r="31" spans="1:11" x14ac:dyDescent="0.25">
      <c r="A31" s="18"/>
      <c r="B31" s="19"/>
      <c r="C31" s="20"/>
      <c r="D31" s="21"/>
      <c r="E31" s="21"/>
      <c r="F31" s="3"/>
      <c r="G31" s="3"/>
      <c r="H31" s="3"/>
      <c r="I31" s="3"/>
      <c r="J31" s="3"/>
      <c r="K31" s="3"/>
    </row>
    <row r="32" spans="1:11" x14ac:dyDescent="0.25">
      <c r="A32" s="18"/>
      <c r="B32" s="19"/>
      <c r="C32" s="20"/>
      <c r="D32" s="21"/>
      <c r="E32" s="21"/>
      <c r="F32" s="3"/>
      <c r="G32" s="3"/>
      <c r="H32" s="3"/>
      <c r="I32" s="3"/>
      <c r="J32" s="3"/>
      <c r="K32" s="3"/>
    </row>
    <row r="33" spans="1:11" x14ac:dyDescent="0.25">
      <c r="A33" s="18"/>
      <c r="B33" s="19"/>
      <c r="C33" s="20"/>
      <c r="D33" s="21"/>
      <c r="E33" s="21"/>
      <c r="F33" s="3"/>
      <c r="G33" s="3"/>
      <c r="H33" s="3"/>
      <c r="I33" s="3"/>
      <c r="J33" s="3"/>
      <c r="K33" s="3"/>
    </row>
    <row r="34" spans="1:11" x14ac:dyDescent="0.25">
      <c r="A34" s="18"/>
      <c r="B34" s="19"/>
      <c r="C34" s="20"/>
      <c r="D34" s="21"/>
      <c r="E34" s="21"/>
      <c r="F34" s="3"/>
      <c r="G34" s="3"/>
      <c r="H34" s="3"/>
      <c r="I34" s="3"/>
      <c r="J34" s="3"/>
      <c r="K34" s="3"/>
    </row>
    <row r="35" spans="1:11" x14ac:dyDescent="0.25">
      <c r="A35" s="18"/>
      <c r="B35" s="19"/>
      <c r="C35" s="20"/>
      <c r="D35" s="21"/>
      <c r="E35" s="21"/>
      <c r="F35" s="3"/>
      <c r="G35" s="3"/>
      <c r="H35" s="3"/>
      <c r="I35" s="3"/>
      <c r="J35" s="3"/>
      <c r="K35" s="3"/>
    </row>
    <row r="36" spans="1:11" x14ac:dyDescent="0.25">
      <c r="A36" s="18"/>
      <c r="B36" s="19"/>
      <c r="C36" s="20"/>
      <c r="D36" s="21"/>
      <c r="E36" s="21"/>
      <c r="F36" s="3"/>
      <c r="G36" s="3"/>
      <c r="H36" s="3"/>
      <c r="I36" s="3"/>
      <c r="J36" s="3"/>
      <c r="K36" s="3"/>
    </row>
    <row r="37" spans="1:11" x14ac:dyDescent="0.25">
      <c r="A37" s="15" t="s">
        <v>18</v>
      </c>
      <c r="B37" s="15"/>
      <c r="C37" s="16"/>
      <c r="D37" s="16"/>
      <c r="E37" s="16"/>
      <c r="F37" s="16"/>
      <c r="G37" s="3"/>
      <c r="H37" s="3"/>
      <c r="I37" s="3"/>
      <c r="J37" s="3"/>
      <c r="K37" s="3"/>
    </row>
    <row r="38" spans="1:11" ht="15.75" x14ac:dyDescent="0.25">
      <c r="A38" s="17" t="s">
        <v>0</v>
      </c>
      <c r="B38" s="17"/>
      <c r="C38" s="17"/>
      <c r="D38" s="17"/>
      <c r="E38" s="17"/>
      <c r="F38" s="17"/>
      <c r="G38" s="3"/>
      <c r="H38" s="3"/>
      <c r="I38" s="3"/>
      <c r="J38" s="3"/>
      <c r="K38" s="3"/>
    </row>
    <row r="39" spans="1:11" x14ac:dyDescent="0.25">
      <c r="G39" s="3"/>
      <c r="H39" s="3"/>
      <c r="I39" s="3"/>
      <c r="J39" s="3"/>
      <c r="K39" s="3"/>
    </row>
    <row r="40" spans="1:11" ht="45" x14ac:dyDescent="0.25">
      <c r="A40" s="4" t="s">
        <v>1</v>
      </c>
      <c r="B40" s="4" t="s">
        <v>2</v>
      </c>
      <c r="C40" s="4" t="s">
        <v>3</v>
      </c>
      <c r="D40" s="4" t="s">
        <v>4</v>
      </c>
      <c r="E40" s="4" t="s">
        <v>5</v>
      </c>
      <c r="F40" s="2"/>
      <c r="G40" s="3"/>
      <c r="H40" s="3"/>
      <c r="I40" s="3"/>
      <c r="J40" s="3"/>
      <c r="K40" s="3"/>
    </row>
    <row r="41" spans="1:11" ht="25.5" x14ac:dyDescent="0.25">
      <c r="A41" s="5" t="s">
        <v>23</v>
      </c>
      <c r="B41" s="10" t="s">
        <v>19</v>
      </c>
      <c r="C41" s="8">
        <f>100-D41</f>
        <v>93.421052631578945</v>
      </c>
      <c r="D41" s="6">
        <f>100*5/(76*1)</f>
        <v>6.5789473684210522</v>
      </c>
      <c r="E41" s="6">
        <f>100*0/(76*1)</f>
        <v>0</v>
      </c>
      <c r="F41" s="3"/>
      <c r="G41" s="3"/>
      <c r="H41" s="3"/>
      <c r="I41" s="3"/>
      <c r="J41" s="3"/>
      <c r="K41" s="3"/>
    </row>
    <row r="42" spans="1:11" ht="25.5" x14ac:dyDescent="0.25">
      <c r="A42" s="5" t="s">
        <v>26</v>
      </c>
      <c r="B42" s="10" t="s">
        <v>19</v>
      </c>
      <c r="C42" s="8">
        <f>100-D42</f>
        <v>91.891891891891888</v>
      </c>
      <c r="D42" s="6">
        <f>100*6/(74*1)</f>
        <v>8.1081081081081088</v>
      </c>
      <c r="E42" s="6">
        <f>100*0/(74*1)</f>
        <v>0</v>
      </c>
      <c r="F42" s="3"/>
      <c r="G42" s="3"/>
      <c r="H42" s="3"/>
      <c r="I42" s="3"/>
      <c r="J42" s="3"/>
      <c r="K42" s="3"/>
    </row>
    <row r="43" spans="1:11" ht="25.5" x14ac:dyDescent="0.25">
      <c r="A43" s="5" t="s">
        <v>28</v>
      </c>
      <c r="B43" s="10" t="s">
        <v>19</v>
      </c>
      <c r="C43" s="8">
        <f>100-D43</f>
        <v>85.897435897435898</v>
      </c>
      <c r="D43" s="6">
        <f>100*11/(78*1)</f>
        <v>14.102564102564102</v>
      </c>
      <c r="E43" s="6">
        <f>100*0/(78*1)</f>
        <v>0</v>
      </c>
      <c r="F43" s="9"/>
      <c r="G43" s="3"/>
      <c r="H43" s="3"/>
      <c r="I43" s="3"/>
      <c r="J43" s="3"/>
      <c r="K43" s="3"/>
    </row>
    <row r="44" spans="1:11" ht="25.5" x14ac:dyDescent="0.25">
      <c r="A44" s="5" t="s">
        <v>29</v>
      </c>
      <c r="B44" s="10" t="s">
        <v>19</v>
      </c>
      <c r="C44" s="8">
        <f>100-D44</f>
        <v>93.421052631578945</v>
      </c>
      <c r="D44" s="6">
        <f>100*5/(76*1)</f>
        <v>6.5789473684210522</v>
      </c>
      <c r="E44" s="6">
        <f>100*0/(76*1)</f>
        <v>0</v>
      </c>
      <c r="F44" s="3"/>
      <c r="G44" s="3"/>
      <c r="H44" s="3"/>
      <c r="I44" s="3"/>
      <c r="J44" s="3"/>
      <c r="K44" s="3"/>
    </row>
    <row r="45" spans="1:11" x14ac:dyDescent="0.25">
      <c r="A45" s="18"/>
      <c r="B45" s="19"/>
      <c r="C45" s="20"/>
      <c r="D45" s="21"/>
      <c r="E45" s="21"/>
      <c r="F45" s="3"/>
      <c r="G45" s="3"/>
      <c r="H45" s="3"/>
      <c r="I45" s="3"/>
      <c r="J45" s="3"/>
      <c r="K45" s="3"/>
    </row>
    <row r="46" spans="1:11" x14ac:dyDescent="0.25">
      <c r="A46" s="18"/>
      <c r="B46" s="19"/>
      <c r="C46" s="20"/>
      <c r="D46" s="21"/>
      <c r="E46" s="21"/>
      <c r="F46" s="3"/>
      <c r="G46" s="3"/>
      <c r="H46" s="3"/>
      <c r="I46" s="3"/>
      <c r="J46" s="3"/>
      <c r="K46" s="3"/>
    </row>
    <row r="47" spans="1:11" x14ac:dyDescent="0.25">
      <c r="A47" s="15" t="s">
        <v>20</v>
      </c>
      <c r="B47" s="15"/>
      <c r="C47" s="16"/>
      <c r="D47" s="16"/>
      <c r="E47" s="16"/>
      <c r="F47" s="16"/>
      <c r="G47" s="3"/>
      <c r="H47" s="3"/>
      <c r="I47" s="3"/>
      <c r="J47" s="3"/>
      <c r="K47" s="3"/>
    </row>
    <row r="48" spans="1:11" ht="15.75" x14ac:dyDescent="0.25">
      <c r="A48" s="17" t="s">
        <v>0</v>
      </c>
      <c r="B48" s="17"/>
      <c r="C48" s="17"/>
      <c r="D48" s="17"/>
      <c r="E48" s="17"/>
      <c r="F48" s="17"/>
      <c r="G48" s="3"/>
      <c r="H48" s="3"/>
      <c r="I48" s="3"/>
      <c r="J48" s="3"/>
      <c r="K48" s="3"/>
    </row>
    <row r="49" spans="1:11" x14ac:dyDescent="0.25">
      <c r="G49" s="3"/>
      <c r="H49" s="3"/>
      <c r="I49" s="3"/>
      <c r="J49" s="3"/>
      <c r="K49" s="3"/>
    </row>
    <row r="50" spans="1:11" ht="45" x14ac:dyDescent="0.25">
      <c r="A50" s="4" t="s">
        <v>1</v>
      </c>
      <c r="B50" s="4" t="s">
        <v>2</v>
      </c>
      <c r="C50" s="4" t="s">
        <v>3</v>
      </c>
      <c r="D50" s="4" t="s">
        <v>4</v>
      </c>
      <c r="E50" s="4" t="s">
        <v>5</v>
      </c>
      <c r="F50" s="2"/>
      <c r="G50" s="3"/>
      <c r="H50" s="3"/>
      <c r="I50" s="3"/>
      <c r="J50" s="3"/>
      <c r="K50" s="3"/>
    </row>
    <row r="51" spans="1:11" ht="25.5" x14ac:dyDescent="0.25">
      <c r="A51" s="5" t="s">
        <v>23</v>
      </c>
      <c r="B51" s="10" t="s">
        <v>19</v>
      </c>
      <c r="C51" s="8">
        <f>100-D51</f>
        <v>100</v>
      </c>
      <c r="D51" s="6">
        <f>100*0/(76*1)</f>
        <v>0</v>
      </c>
      <c r="E51" s="6">
        <f>100*0/(76*1)</f>
        <v>0</v>
      </c>
      <c r="F51" s="3"/>
      <c r="G51" s="3"/>
      <c r="H51" s="3"/>
      <c r="I51" s="3"/>
      <c r="J51" s="3"/>
      <c r="K51" s="3"/>
    </row>
    <row r="52" spans="1:11" ht="25.5" x14ac:dyDescent="0.25">
      <c r="A52" s="5" t="s">
        <v>26</v>
      </c>
      <c r="B52" s="10" t="s">
        <v>19</v>
      </c>
      <c r="C52" s="8">
        <f>100-D52</f>
        <v>89.189189189189193</v>
      </c>
      <c r="D52" s="6">
        <f>100*8/(74*1)</f>
        <v>10.810810810810811</v>
      </c>
      <c r="E52" s="6">
        <f>100*0/(74*1)</f>
        <v>0</v>
      </c>
      <c r="F52" s="3"/>
      <c r="G52" s="3"/>
      <c r="H52" s="3"/>
      <c r="I52" s="3"/>
      <c r="J52" s="3"/>
      <c r="K52" s="3"/>
    </row>
    <row r="53" spans="1:11" ht="25.5" x14ac:dyDescent="0.25">
      <c r="A53" s="5" t="s">
        <v>28</v>
      </c>
      <c r="B53" s="10" t="s">
        <v>19</v>
      </c>
      <c r="C53" s="8">
        <f>100-D53</f>
        <v>83.333333333333329</v>
      </c>
      <c r="D53" s="6">
        <f>100*13/(78*1)</f>
        <v>16.666666666666668</v>
      </c>
      <c r="E53" s="6">
        <f>100*0/(78*1)</f>
        <v>0</v>
      </c>
      <c r="F53" s="9"/>
      <c r="G53" s="3"/>
      <c r="H53" s="3"/>
      <c r="I53" s="3"/>
      <c r="J53" s="3"/>
      <c r="K53" s="3"/>
    </row>
    <row r="54" spans="1:11" ht="25.5" x14ac:dyDescent="0.25">
      <c r="A54" s="5" t="s">
        <v>30</v>
      </c>
      <c r="B54" s="10" t="s">
        <v>19</v>
      </c>
      <c r="C54" s="8">
        <f>100-D54</f>
        <v>92.10526315789474</v>
      </c>
      <c r="D54" s="6">
        <f>100*6/(76*1)</f>
        <v>7.8947368421052628</v>
      </c>
      <c r="E54" s="6">
        <f>100*3/(76*1)</f>
        <v>3.9473684210526314</v>
      </c>
      <c r="F54" s="3"/>
      <c r="G54" s="3"/>
      <c r="H54" s="3"/>
      <c r="I54" s="3"/>
      <c r="J54" s="3"/>
      <c r="K54" s="3"/>
    </row>
    <row r="55" spans="1:11" ht="13.5" customHeight="1" x14ac:dyDescent="0.25">
      <c r="A55" s="18"/>
      <c r="B55" s="19"/>
      <c r="C55" s="20"/>
      <c r="D55" s="21"/>
      <c r="E55" s="21"/>
      <c r="F55" s="3"/>
      <c r="G55" s="3"/>
      <c r="H55" s="3"/>
      <c r="I55" s="3"/>
      <c r="J55" s="3"/>
      <c r="K55" s="3"/>
    </row>
    <row r="56" spans="1:11" ht="14.25" customHeight="1" x14ac:dyDescent="0.25">
      <c r="A56" s="18"/>
      <c r="B56" s="19"/>
      <c r="C56" s="20"/>
      <c r="D56" s="21"/>
      <c r="E56" s="21"/>
      <c r="F56" s="3"/>
      <c r="G56" s="3"/>
      <c r="H56" s="3"/>
      <c r="I56" s="3"/>
      <c r="J56" s="3"/>
      <c r="K56" s="3"/>
    </row>
    <row r="57" spans="1:11" ht="15.75" customHeight="1" x14ac:dyDescent="0.25">
      <c r="A57" s="15" t="s">
        <v>21</v>
      </c>
      <c r="B57" s="15"/>
      <c r="C57" s="16"/>
      <c r="D57" s="16"/>
      <c r="E57" s="16"/>
      <c r="F57" s="16"/>
      <c r="G57" s="3"/>
      <c r="H57" s="3"/>
      <c r="I57" s="3"/>
      <c r="J57" s="3"/>
      <c r="K57" s="3"/>
    </row>
    <row r="58" spans="1:11" ht="14.25" customHeight="1" x14ac:dyDescent="0.25">
      <c r="A58" s="17" t="s">
        <v>0</v>
      </c>
      <c r="B58" s="17"/>
      <c r="C58" s="17"/>
      <c r="D58" s="17"/>
      <c r="E58" s="17"/>
      <c r="F58" s="17"/>
      <c r="G58" s="3"/>
      <c r="H58" s="3"/>
      <c r="I58" s="3"/>
      <c r="J58" s="3"/>
      <c r="K58" s="3"/>
    </row>
    <row r="59" spans="1:11" ht="10.5" customHeight="1" x14ac:dyDescent="0.25">
      <c r="G59" s="3"/>
      <c r="H59" s="3"/>
      <c r="I59" s="3"/>
      <c r="J59" s="3"/>
      <c r="K59" s="3"/>
    </row>
    <row r="60" spans="1:11" ht="30" customHeight="1" x14ac:dyDescent="0.25">
      <c r="A60" s="4" t="s">
        <v>1</v>
      </c>
      <c r="B60" s="4" t="s">
        <v>2</v>
      </c>
      <c r="C60" s="4" t="s">
        <v>3</v>
      </c>
      <c r="D60" s="4" t="s">
        <v>4</v>
      </c>
      <c r="E60" s="4" t="s">
        <v>5</v>
      </c>
      <c r="F60" s="2"/>
      <c r="G60" s="3"/>
      <c r="H60" s="3"/>
      <c r="I60" s="3"/>
      <c r="J60" s="3"/>
      <c r="K60" s="3"/>
    </row>
    <row r="61" spans="1:11" ht="30.75" customHeight="1" x14ac:dyDescent="0.25">
      <c r="A61" s="5" t="s">
        <v>23</v>
      </c>
      <c r="B61" s="10" t="s">
        <v>15</v>
      </c>
      <c r="C61" s="8">
        <f>100-D61</f>
        <v>96.71052631578948</v>
      </c>
      <c r="D61" s="6">
        <f>100*5/(76*2)</f>
        <v>3.2894736842105261</v>
      </c>
      <c r="E61" s="6">
        <f>100*0/(76*2)</f>
        <v>0</v>
      </c>
      <c r="F61" s="3"/>
      <c r="G61" s="3"/>
      <c r="H61" s="3"/>
      <c r="I61" s="3"/>
      <c r="J61" s="3"/>
      <c r="K61" s="3"/>
    </row>
    <row r="62" spans="1:11" ht="28.5" customHeight="1" x14ac:dyDescent="0.25">
      <c r="A62" s="5" t="s">
        <v>26</v>
      </c>
      <c r="B62" s="10" t="s">
        <v>15</v>
      </c>
      <c r="C62" s="8">
        <f>100-D62</f>
        <v>96.621621621621628</v>
      </c>
      <c r="D62" s="6">
        <f>100*5/(74*2)</f>
        <v>3.3783783783783785</v>
      </c>
      <c r="E62" s="6">
        <f>100*0/(74*2)</f>
        <v>0</v>
      </c>
      <c r="F62" s="3"/>
      <c r="G62" s="3"/>
      <c r="H62" s="3"/>
      <c r="I62" s="3"/>
      <c r="J62" s="3"/>
      <c r="K62" s="3"/>
    </row>
    <row r="63" spans="1:11" ht="27.75" customHeight="1" x14ac:dyDescent="0.25">
      <c r="A63" s="5" t="s">
        <v>28</v>
      </c>
      <c r="B63" s="10" t="s">
        <v>15</v>
      </c>
      <c r="C63" s="8">
        <f>100-D63</f>
        <v>79.487179487179489</v>
      </c>
      <c r="D63" s="6">
        <f>100*32/(78*2)</f>
        <v>20.512820512820515</v>
      </c>
      <c r="E63" s="6">
        <f>100*0/(78*2)</f>
        <v>0</v>
      </c>
      <c r="F63" s="9"/>
      <c r="G63" s="3"/>
      <c r="H63" s="3"/>
      <c r="I63" s="3"/>
      <c r="J63" s="3"/>
      <c r="K63" s="3"/>
    </row>
    <row r="64" spans="1:11" ht="27.75" customHeight="1" x14ac:dyDescent="0.25">
      <c r="A64" s="5" t="s">
        <v>31</v>
      </c>
      <c r="B64" s="10" t="s">
        <v>15</v>
      </c>
      <c r="C64" s="8">
        <f>100-D64</f>
        <v>96.05263157894737</v>
      </c>
      <c r="D64" s="6">
        <f>100*6/(76*2)</f>
        <v>3.9473684210526314</v>
      </c>
      <c r="E64" s="6">
        <f>100*0/(76*2)</f>
        <v>0</v>
      </c>
      <c r="F64" s="3"/>
      <c r="G64" s="3"/>
      <c r="H64" s="3"/>
      <c r="I64" s="3"/>
      <c r="J64" s="3"/>
      <c r="K64" s="3"/>
    </row>
    <row r="65" spans="1:11" ht="16.5" customHeight="1" x14ac:dyDescent="0.25">
      <c r="A65" s="18"/>
      <c r="B65" s="19"/>
      <c r="C65" s="20"/>
      <c r="D65" s="21"/>
      <c r="E65" s="21"/>
      <c r="F65" s="3"/>
      <c r="G65" s="3"/>
      <c r="H65" s="3"/>
      <c r="I65" s="3"/>
      <c r="J65" s="3"/>
      <c r="K65" s="3"/>
    </row>
    <row r="66" spans="1:11" ht="16.5" customHeight="1" x14ac:dyDescent="0.25">
      <c r="A66" s="18"/>
      <c r="B66" s="19"/>
      <c r="C66" s="20"/>
      <c r="D66" s="21"/>
      <c r="E66" s="21"/>
      <c r="F66" s="3"/>
      <c r="G66" s="3"/>
      <c r="H66" s="3"/>
      <c r="I66" s="3"/>
      <c r="J66" s="3"/>
      <c r="K66" s="3"/>
    </row>
    <row r="67" spans="1:11" ht="16.5" customHeight="1" x14ac:dyDescent="0.25">
      <c r="A67" s="18"/>
      <c r="B67" s="19"/>
      <c r="C67" s="20"/>
      <c r="D67" s="21"/>
      <c r="E67" s="21"/>
      <c r="F67" s="3"/>
      <c r="G67" s="3"/>
      <c r="H67" s="3"/>
      <c r="I67" s="3"/>
      <c r="J67" s="3"/>
      <c r="K67" s="3"/>
    </row>
    <row r="68" spans="1:11" ht="16.5" customHeight="1" x14ac:dyDescent="0.25">
      <c r="A68" s="18"/>
      <c r="B68" s="19"/>
      <c r="C68" s="20"/>
      <c r="D68" s="21"/>
      <c r="E68" s="21"/>
      <c r="F68" s="3"/>
      <c r="G68" s="3"/>
      <c r="H68" s="3"/>
      <c r="I68" s="3"/>
      <c r="J68" s="3"/>
      <c r="K68" s="3"/>
    </row>
    <row r="69" spans="1:11" ht="16.5" customHeight="1" x14ac:dyDescent="0.25">
      <c r="A69" s="18"/>
      <c r="B69" s="19"/>
      <c r="C69" s="20"/>
      <c r="D69" s="21"/>
      <c r="E69" s="21"/>
      <c r="F69" s="3"/>
      <c r="G69" s="3"/>
      <c r="H69" s="3"/>
      <c r="I69" s="3"/>
      <c r="J69" s="3"/>
      <c r="K69" s="3"/>
    </row>
    <row r="70" spans="1:11" ht="13.5" customHeight="1" x14ac:dyDescent="0.25">
      <c r="A70" s="18"/>
      <c r="B70" s="19"/>
      <c r="C70" s="20"/>
      <c r="D70" s="21"/>
      <c r="E70" s="21"/>
      <c r="F70" s="3"/>
      <c r="G70" s="3"/>
      <c r="H70" s="3"/>
      <c r="I70" s="3"/>
      <c r="J70" s="3"/>
      <c r="K70" s="3"/>
    </row>
    <row r="71" spans="1:11" ht="16.5" customHeight="1" x14ac:dyDescent="0.25">
      <c r="A71" s="18"/>
      <c r="B71" s="19"/>
      <c r="C71" s="20"/>
      <c r="D71" s="21"/>
      <c r="E71" s="21"/>
      <c r="F71" s="3"/>
      <c r="G71" s="3"/>
      <c r="H71" s="3"/>
      <c r="I71" s="3"/>
      <c r="J71" s="3"/>
      <c r="K71" s="3"/>
    </row>
    <row r="72" spans="1:11" ht="14.25" customHeight="1" x14ac:dyDescent="0.25">
      <c r="A72" s="18"/>
      <c r="B72" s="19"/>
      <c r="C72" s="20"/>
      <c r="D72" s="21"/>
      <c r="E72" s="21"/>
      <c r="F72" s="3"/>
      <c r="G72" s="3"/>
      <c r="H72" s="3"/>
      <c r="I72" s="3"/>
      <c r="J72" s="3"/>
      <c r="K72" s="3"/>
    </row>
    <row r="73" spans="1:11" ht="14.25" customHeight="1" x14ac:dyDescent="0.25">
      <c r="A73" s="15" t="s">
        <v>22</v>
      </c>
      <c r="B73" s="15"/>
      <c r="C73" s="16"/>
      <c r="D73" s="16"/>
      <c r="E73" s="16"/>
      <c r="F73" s="16"/>
      <c r="G73" s="3"/>
      <c r="H73" s="3"/>
      <c r="I73" s="3"/>
      <c r="J73" s="3"/>
      <c r="K73" s="3"/>
    </row>
    <row r="74" spans="1:11" ht="14.25" customHeight="1" x14ac:dyDescent="0.25">
      <c r="A74" s="17" t="s">
        <v>0</v>
      </c>
      <c r="B74" s="17"/>
      <c r="C74" s="17"/>
      <c r="D74" s="17"/>
      <c r="E74" s="17"/>
      <c r="F74" s="17"/>
      <c r="G74" s="3"/>
      <c r="H74" s="3"/>
      <c r="I74" s="3"/>
      <c r="J74" s="3"/>
      <c r="K74" s="3"/>
    </row>
    <row r="75" spans="1:11" ht="14.25" customHeight="1" x14ac:dyDescent="0.25">
      <c r="G75" s="3"/>
      <c r="H75" s="3"/>
      <c r="I75" s="3"/>
      <c r="J75" s="3"/>
      <c r="K75" s="3"/>
    </row>
    <row r="76" spans="1:11" ht="36.75" customHeight="1" x14ac:dyDescent="0.25">
      <c r="A76" s="4" t="s">
        <v>1</v>
      </c>
      <c r="B76" s="4" t="s">
        <v>2</v>
      </c>
      <c r="C76" s="4" t="s">
        <v>3</v>
      </c>
      <c r="D76" s="4" t="s">
        <v>4</v>
      </c>
      <c r="E76" s="4" t="s">
        <v>5</v>
      </c>
      <c r="F76" s="2"/>
      <c r="G76" s="3"/>
      <c r="H76" s="3"/>
      <c r="I76" s="3"/>
      <c r="J76" s="3"/>
      <c r="K76" s="3"/>
    </row>
    <row r="77" spans="1:11" ht="25.5" x14ac:dyDescent="0.25">
      <c r="A77" s="5" t="s">
        <v>23</v>
      </c>
      <c r="B77" s="10" t="s">
        <v>12</v>
      </c>
      <c r="C77" s="8">
        <f>100-D77</f>
        <v>97.807017543859644</v>
      </c>
      <c r="D77" s="6">
        <f>100*5/(76*3)</f>
        <v>2.192982456140351</v>
      </c>
      <c r="E77" s="6">
        <f>100*1/(76*3)</f>
        <v>0.43859649122807015</v>
      </c>
      <c r="F77" s="3"/>
      <c r="G77" s="3"/>
      <c r="H77" s="3"/>
      <c r="I77" s="3"/>
      <c r="J77" s="3"/>
      <c r="K77" s="3"/>
    </row>
    <row r="78" spans="1:11" ht="25.5" x14ac:dyDescent="0.25">
      <c r="A78" s="5" t="s">
        <v>26</v>
      </c>
      <c r="B78" s="10" t="s">
        <v>12</v>
      </c>
      <c r="C78" s="8">
        <f>100-D78</f>
        <v>83.783783783783775</v>
      </c>
      <c r="D78" s="6">
        <f>100*36/(74*3)</f>
        <v>16.216216216216218</v>
      </c>
      <c r="E78" s="6">
        <f>100*0/(74*3)</f>
        <v>0</v>
      </c>
      <c r="F78" s="3"/>
      <c r="G78" s="3"/>
      <c r="H78" s="3"/>
      <c r="I78" s="3"/>
      <c r="J78" s="3"/>
      <c r="K78" s="3"/>
    </row>
    <row r="79" spans="1:11" ht="25.5" x14ac:dyDescent="0.25">
      <c r="A79" s="5" t="s">
        <v>28</v>
      </c>
      <c r="B79" s="10" t="s">
        <v>12</v>
      </c>
      <c r="C79" s="8">
        <f>100-D79</f>
        <v>82.478632478632477</v>
      </c>
      <c r="D79" s="6">
        <f>100*41/(78*3)</f>
        <v>17.521367521367523</v>
      </c>
      <c r="E79" s="6">
        <f>100*0/(78*3)</f>
        <v>0</v>
      </c>
      <c r="F79" s="9"/>
      <c r="G79" s="3"/>
      <c r="H79" s="3"/>
      <c r="I79" s="3"/>
      <c r="J79" s="3"/>
      <c r="K79" s="3"/>
    </row>
    <row r="80" spans="1:11" ht="25.5" x14ac:dyDescent="0.25">
      <c r="A80" s="5" t="s">
        <v>29</v>
      </c>
      <c r="B80" s="10" t="s">
        <v>12</v>
      </c>
      <c r="C80" s="8">
        <f>100-D80</f>
        <v>94.298245614035082</v>
      </c>
      <c r="D80" s="6">
        <f>100*13/(76*3)</f>
        <v>5.7017543859649127</v>
      </c>
      <c r="E80" s="6">
        <f>100*0/(76*3)</f>
        <v>0</v>
      </c>
      <c r="F80" s="3"/>
      <c r="G80" s="3"/>
      <c r="H80" s="3"/>
      <c r="I80" s="3"/>
      <c r="J80" s="3"/>
      <c r="K80" s="3"/>
    </row>
    <row r="81" spans="1:11" ht="14.25" customHeight="1" x14ac:dyDescent="0.25">
      <c r="A81" s="18"/>
      <c r="B81" s="19"/>
      <c r="C81" s="20"/>
      <c r="D81" s="21"/>
      <c r="E81" s="21"/>
      <c r="F81" s="3"/>
      <c r="G81" s="3"/>
      <c r="H81" s="3"/>
      <c r="I81" s="3"/>
      <c r="J81" s="3"/>
      <c r="K81" s="3"/>
    </row>
    <row r="82" spans="1:11" ht="14.25" customHeight="1" x14ac:dyDescent="0.25">
      <c r="A82" s="18"/>
      <c r="B82" s="19"/>
      <c r="C82" s="20"/>
      <c r="D82" s="21"/>
      <c r="E82" s="21"/>
      <c r="F82" s="3"/>
      <c r="G82" s="3"/>
      <c r="H82" s="3"/>
      <c r="I82" s="3"/>
      <c r="J82" s="3"/>
      <c r="K82" s="3"/>
    </row>
    <row r="84" spans="1:11" x14ac:dyDescent="0.25">
      <c r="A84" s="15" t="s">
        <v>10</v>
      </c>
      <c r="B84" s="15"/>
      <c r="C84" s="16"/>
      <c r="D84" s="16"/>
      <c r="E84" s="16"/>
      <c r="F84" s="16"/>
    </row>
    <row r="85" spans="1:11" ht="15.75" x14ac:dyDescent="0.25">
      <c r="A85" s="17" t="s">
        <v>0</v>
      </c>
      <c r="B85" s="17"/>
      <c r="C85" s="17"/>
      <c r="D85" s="17"/>
      <c r="E85" s="17"/>
      <c r="F85" s="17"/>
    </row>
    <row r="87" spans="1:11" ht="45" x14ac:dyDescent="0.25">
      <c r="A87" s="4" t="s">
        <v>1</v>
      </c>
      <c r="B87" s="4" t="s">
        <v>2</v>
      </c>
      <c r="C87" s="4" t="s">
        <v>3</v>
      </c>
      <c r="D87" s="4" t="s">
        <v>4</v>
      </c>
      <c r="E87" s="4" t="s">
        <v>5</v>
      </c>
      <c r="F87" s="2"/>
    </row>
    <row r="88" spans="1:11" ht="25.5" x14ac:dyDescent="0.25">
      <c r="A88" s="5" t="s">
        <v>23</v>
      </c>
      <c r="B88" s="10" t="s">
        <v>11</v>
      </c>
      <c r="C88" s="8">
        <f>100-D88</f>
        <v>93.05263157894737</v>
      </c>
      <c r="D88" s="6">
        <f>100*132/(76*25)</f>
        <v>6.9473684210526319</v>
      </c>
      <c r="E88" s="6">
        <f>100*31/(76*25)</f>
        <v>1.631578947368421</v>
      </c>
      <c r="F88" s="3"/>
    </row>
    <row r="89" spans="1:11" ht="25.5" x14ac:dyDescent="0.25">
      <c r="A89" s="5" t="s">
        <v>26</v>
      </c>
      <c r="B89" s="10" t="s">
        <v>25</v>
      </c>
      <c r="C89" s="8">
        <f>100-D89</f>
        <v>90.427927927927925</v>
      </c>
      <c r="D89" s="6">
        <f>100*170/(74*24)</f>
        <v>9.5720720720720713</v>
      </c>
      <c r="E89" s="6">
        <f>100*7/(74*24)</f>
        <v>0.39414414414414417</v>
      </c>
      <c r="F89" s="3"/>
    </row>
    <row r="90" spans="1:11" ht="25.5" x14ac:dyDescent="0.25">
      <c r="A90" s="5" t="s">
        <v>28</v>
      </c>
      <c r="B90" s="10" t="s">
        <v>25</v>
      </c>
      <c r="C90" s="8">
        <f>100-D90</f>
        <v>81.997863247863251</v>
      </c>
      <c r="D90" s="6">
        <f>100*337/(78*24)</f>
        <v>18.002136752136753</v>
      </c>
      <c r="E90" s="6">
        <f>100*14/(78*24)</f>
        <v>0.74786324786324787</v>
      </c>
      <c r="F90" s="9"/>
    </row>
    <row r="91" spans="1:11" ht="25.5" x14ac:dyDescent="0.25">
      <c r="A91" s="5" t="s">
        <v>29</v>
      </c>
      <c r="B91" s="10" t="s">
        <v>25</v>
      </c>
      <c r="C91" s="8">
        <f>100-D91</f>
        <v>89.747807017543863</v>
      </c>
      <c r="D91" s="6">
        <f>100*187/(76*24)</f>
        <v>10.25219298245614</v>
      </c>
      <c r="E91" s="6">
        <f>100*45/(76*24)</f>
        <v>2.4671052631578947</v>
      </c>
      <c r="F91" s="3"/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86"/>
  <sheetViews>
    <sheetView tabSelected="1" topLeftCell="A52" workbookViewId="0">
      <selection activeCell="C86" sqref="C86"/>
    </sheetView>
  </sheetViews>
  <sheetFormatPr defaultRowHeight="15" x14ac:dyDescent="0.25"/>
  <cols>
    <col min="1" max="1" width="17" customWidth="1"/>
    <col min="2" max="2" width="14.7109375" customWidth="1"/>
    <col min="3" max="3" width="10.7109375" customWidth="1"/>
    <col min="4" max="4" width="14" customWidth="1"/>
  </cols>
  <sheetData>
    <row r="2" spans="1:5" x14ac:dyDescent="0.25">
      <c r="A2" s="13" t="s">
        <v>13</v>
      </c>
    </row>
    <row r="3" spans="1:5" x14ac:dyDescent="0.25">
      <c r="A3" s="13" t="s">
        <v>8</v>
      </c>
      <c r="B3" s="12"/>
      <c r="C3" s="12"/>
      <c r="D3" s="12"/>
      <c r="E3" s="12"/>
    </row>
    <row r="5" spans="1:5" ht="55.5" customHeight="1" x14ac:dyDescent="0.25">
      <c r="A5" s="4" t="s">
        <v>1</v>
      </c>
      <c r="B5" s="4" t="s">
        <v>2</v>
      </c>
      <c r="C5" s="4" t="s">
        <v>6</v>
      </c>
      <c r="D5" s="4" t="s">
        <v>7</v>
      </c>
    </row>
    <row r="6" spans="1:5" ht="31.5" customHeight="1" x14ac:dyDescent="0.25">
      <c r="A6" s="5" t="s">
        <v>14</v>
      </c>
      <c r="B6" s="10" t="s">
        <v>15</v>
      </c>
      <c r="C6" s="6">
        <v>14</v>
      </c>
      <c r="D6" s="6">
        <v>7</v>
      </c>
    </row>
    <row r="7" spans="1:5" ht="33" customHeight="1" x14ac:dyDescent="0.25">
      <c r="A7" s="5" t="s">
        <v>24</v>
      </c>
      <c r="B7" s="10" t="s">
        <v>15</v>
      </c>
      <c r="C7" s="6">
        <v>13</v>
      </c>
      <c r="D7" s="6">
        <v>3</v>
      </c>
    </row>
    <row r="8" spans="1:5" ht="36.75" customHeight="1" x14ac:dyDescent="0.25">
      <c r="A8" s="5" t="s">
        <v>27</v>
      </c>
      <c r="B8" s="10" t="s">
        <v>15</v>
      </c>
      <c r="C8" s="6">
        <v>29</v>
      </c>
      <c r="D8" s="6">
        <v>2</v>
      </c>
    </row>
    <row r="9" spans="1:5" ht="30" customHeight="1" x14ac:dyDescent="0.25">
      <c r="A9" s="5" t="s">
        <v>29</v>
      </c>
      <c r="B9" s="10" t="s">
        <v>15</v>
      </c>
      <c r="C9" s="11">
        <v>15</v>
      </c>
      <c r="D9" s="11">
        <v>8</v>
      </c>
    </row>
    <row r="12" spans="1:5" x14ac:dyDescent="0.25">
      <c r="A12" s="13" t="s">
        <v>16</v>
      </c>
    </row>
    <row r="13" spans="1:5" x14ac:dyDescent="0.25">
      <c r="A13" s="13" t="s">
        <v>8</v>
      </c>
      <c r="B13" s="12"/>
      <c r="C13" s="12"/>
      <c r="D13" s="12"/>
      <c r="E13" s="12"/>
    </row>
    <row r="15" spans="1:5" ht="45" x14ac:dyDescent="0.25">
      <c r="A15" s="4" t="s">
        <v>1</v>
      </c>
      <c r="B15" s="4" t="s">
        <v>2</v>
      </c>
      <c r="C15" s="4" t="s">
        <v>6</v>
      </c>
      <c r="D15" s="4" t="s">
        <v>7</v>
      </c>
    </row>
    <row r="16" spans="1:5" ht="25.5" x14ac:dyDescent="0.25">
      <c r="A16" s="5" t="s">
        <v>14</v>
      </c>
      <c r="B16" s="10" t="s">
        <v>12</v>
      </c>
      <c r="C16" s="6">
        <v>12</v>
      </c>
      <c r="D16" s="6">
        <v>10</v>
      </c>
    </row>
    <row r="17" spans="1:5" ht="25.5" x14ac:dyDescent="0.25">
      <c r="A17" s="5" t="s">
        <v>24</v>
      </c>
      <c r="B17" s="10" t="s">
        <v>12</v>
      </c>
      <c r="C17" s="6">
        <v>16</v>
      </c>
      <c r="D17" s="6">
        <v>8</v>
      </c>
    </row>
    <row r="18" spans="1:5" ht="25.5" x14ac:dyDescent="0.25">
      <c r="A18" s="5" t="s">
        <v>27</v>
      </c>
      <c r="B18" s="10" t="s">
        <v>12</v>
      </c>
      <c r="C18" s="6">
        <v>64</v>
      </c>
      <c r="D18" s="6">
        <v>3</v>
      </c>
    </row>
    <row r="19" spans="1:5" ht="25.5" x14ac:dyDescent="0.25">
      <c r="A19" s="5" t="s">
        <v>29</v>
      </c>
      <c r="B19" s="10" t="s">
        <v>12</v>
      </c>
      <c r="C19" s="11">
        <v>16</v>
      </c>
      <c r="D19" s="11">
        <v>3</v>
      </c>
    </row>
    <row r="23" spans="1:5" x14ac:dyDescent="0.25">
      <c r="A23" s="14" t="s">
        <v>17</v>
      </c>
    </row>
    <row r="24" spans="1:5" x14ac:dyDescent="0.25">
      <c r="A24" s="13" t="s">
        <v>8</v>
      </c>
      <c r="B24" s="12"/>
      <c r="C24" s="12"/>
      <c r="D24" s="12"/>
      <c r="E24" s="12"/>
    </row>
    <row r="26" spans="1:5" ht="45" x14ac:dyDescent="0.25">
      <c r="A26" s="4" t="s">
        <v>1</v>
      </c>
      <c r="B26" s="4" t="s">
        <v>2</v>
      </c>
      <c r="C26" s="4" t="s">
        <v>6</v>
      </c>
      <c r="D26" s="4" t="s">
        <v>7</v>
      </c>
    </row>
    <row r="27" spans="1:5" ht="25.5" x14ac:dyDescent="0.25">
      <c r="A27" s="5" t="s">
        <v>14</v>
      </c>
      <c r="B27" s="10" t="s">
        <v>9</v>
      </c>
      <c r="C27" s="6">
        <v>48</v>
      </c>
      <c r="D27" s="6">
        <v>37</v>
      </c>
    </row>
    <row r="28" spans="1:5" ht="25.5" x14ac:dyDescent="0.25">
      <c r="A28" s="5" t="s">
        <v>24</v>
      </c>
      <c r="B28" s="10" t="s">
        <v>12</v>
      </c>
      <c r="C28" s="6">
        <v>55</v>
      </c>
      <c r="D28" s="6">
        <v>20</v>
      </c>
    </row>
    <row r="29" spans="1:5" ht="25.5" x14ac:dyDescent="0.25">
      <c r="A29" s="5" t="s">
        <v>27</v>
      </c>
      <c r="B29" s="10" t="s">
        <v>12</v>
      </c>
      <c r="C29" s="6">
        <v>94</v>
      </c>
      <c r="D29" s="6">
        <v>64</v>
      </c>
    </row>
    <row r="30" spans="1:5" ht="25.5" x14ac:dyDescent="0.25">
      <c r="A30" s="5" t="s">
        <v>29</v>
      </c>
      <c r="B30" s="10" t="s">
        <v>12</v>
      </c>
      <c r="C30" s="11">
        <v>39</v>
      </c>
      <c r="D30" s="11">
        <v>22</v>
      </c>
    </row>
    <row r="35" spans="1:5" x14ac:dyDescent="0.25">
      <c r="A35" s="13" t="s">
        <v>18</v>
      </c>
    </row>
    <row r="36" spans="1:5" x14ac:dyDescent="0.25">
      <c r="A36" s="13" t="s">
        <v>8</v>
      </c>
      <c r="B36" s="12"/>
      <c r="C36" s="12"/>
      <c r="D36" s="12"/>
      <c r="E36" s="12"/>
    </row>
    <row r="38" spans="1:5" ht="45" x14ac:dyDescent="0.25">
      <c r="A38" s="4" t="s">
        <v>1</v>
      </c>
      <c r="B38" s="4" t="s">
        <v>2</v>
      </c>
      <c r="C38" s="4" t="s">
        <v>6</v>
      </c>
      <c r="D38" s="4" t="s">
        <v>7</v>
      </c>
    </row>
    <row r="39" spans="1:5" ht="25.5" x14ac:dyDescent="0.25">
      <c r="A39" s="5" t="s">
        <v>14</v>
      </c>
      <c r="B39" s="10" t="s">
        <v>19</v>
      </c>
      <c r="C39" s="6">
        <v>5</v>
      </c>
      <c r="D39" s="6">
        <v>0</v>
      </c>
    </row>
    <row r="40" spans="1:5" ht="25.5" x14ac:dyDescent="0.25">
      <c r="A40" s="5" t="s">
        <v>24</v>
      </c>
      <c r="B40" s="10" t="s">
        <v>19</v>
      </c>
      <c r="C40" s="6">
        <v>6</v>
      </c>
      <c r="D40" s="6">
        <v>0</v>
      </c>
    </row>
    <row r="41" spans="1:5" ht="25.5" x14ac:dyDescent="0.25">
      <c r="A41" s="5" t="s">
        <v>27</v>
      </c>
      <c r="B41" s="10" t="s">
        <v>19</v>
      </c>
      <c r="C41" s="6">
        <v>11</v>
      </c>
      <c r="D41" s="6">
        <v>0</v>
      </c>
    </row>
    <row r="42" spans="1:5" ht="25.5" x14ac:dyDescent="0.25">
      <c r="A42" s="5" t="s">
        <v>29</v>
      </c>
      <c r="B42" s="10" t="s">
        <v>19</v>
      </c>
      <c r="C42" s="11">
        <v>5</v>
      </c>
      <c r="D42" s="11">
        <v>0</v>
      </c>
    </row>
    <row r="45" spans="1:5" x14ac:dyDescent="0.25">
      <c r="A45" s="13" t="s">
        <v>20</v>
      </c>
    </row>
    <row r="46" spans="1:5" x14ac:dyDescent="0.25">
      <c r="A46" s="13" t="s">
        <v>8</v>
      </c>
      <c r="B46" s="12"/>
      <c r="C46" s="12"/>
      <c r="D46" s="12"/>
      <c r="E46" s="12"/>
    </row>
    <row r="48" spans="1:5" ht="45" x14ac:dyDescent="0.25">
      <c r="A48" s="4" t="s">
        <v>1</v>
      </c>
      <c r="B48" s="4" t="s">
        <v>2</v>
      </c>
      <c r="C48" s="4" t="s">
        <v>6</v>
      </c>
      <c r="D48" s="4" t="s">
        <v>7</v>
      </c>
    </row>
    <row r="49" spans="1:5" ht="25.5" x14ac:dyDescent="0.25">
      <c r="A49" s="5" t="s">
        <v>14</v>
      </c>
      <c r="B49" s="10" t="s">
        <v>19</v>
      </c>
      <c r="C49" s="6">
        <v>0</v>
      </c>
      <c r="D49" s="6">
        <v>0</v>
      </c>
    </row>
    <row r="50" spans="1:5" ht="25.5" x14ac:dyDescent="0.25">
      <c r="A50" s="5" t="s">
        <v>24</v>
      </c>
      <c r="B50" s="10" t="s">
        <v>19</v>
      </c>
      <c r="C50" s="6">
        <v>8</v>
      </c>
      <c r="D50" s="6">
        <v>0</v>
      </c>
    </row>
    <row r="51" spans="1:5" ht="25.5" x14ac:dyDescent="0.25">
      <c r="A51" s="5" t="s">
        <v>27</v>
      </c>
      <c r="B51" s="10" t="s">
        <v>19</v>
      </c>
      <c r="C51" s="6">
        <v>13</v>
      </c>
      <c r="D51" s="6">
        <v>0</v>
      </c>
    </row>
    <row r="52" spans="1:5" ht="25.5" x14ac:dyDescent="0.25">
      <c r="A52" s="5" t="s">
        <v>29</v>
      </c>
      <c r="B52" s="10" t="s">
        <v>19</v>
      </c>
      <c r="C52" s="11">
        <v>6</v>
      </c>
      <c r="D52" s="11">
        <v>3</v>
      </c>
    </row>
    <row r="53" spans="1:5" ht="15.75" customHeight="1" x14ac:dyDescent="0.25"/>
    <row r="54" spans="1:5" ht="15.75" customHeight="1" x14ac:dyDescent="0.25"/>
    <row r="55" spans="1:5" ht="15.75" customHeight="1" x14ac:dyDescent="0.25">
      <c r="A55" s="13" t="s">
        <v>21</v>
      </c>
    </row>
    <row r="56" spans="1:5" ht="15.75" customHeight="1" x14ac:dyDescent="0.25">
      <c r="A56" s="13" t="s">
        <v>8</v>
      </c>
      <c r="B56" s="12"/>
      <c r="C56" s="12"/>
      <c r="D56" s="12"/>
      <c r="E56" s="12"/>
    </row>
    <row r="57" spans="1:5" ht="15.75" customHeight="1" x14ac:dyDescent="0.25"/>
    <row r="58" spans="1:5" ht="51.75" customHeight="1" x14ac:dyDescent="0.25">
      <c r="A58" s="4" t="s">
        <v>1</v>
      </c>
      <c r="B58" s="4" t="s">
        <v>2</v>
      </c>
      <c r="C58" s="4" t="s">
        <v>6</v>
      </c>
      <c r="D58" s="4" t="s">
        <v>7</v>
      </c>
    </row>
    <row r="59" spans="1:5" ht="24.75" customHeight="1" x14ac:dyDescent="0.25">
      <c r="A59" s="5" t="s">
        <v>14</v>
      </c>
      <c r="B59" s="10" t="s">
        <v>15</v>
      </c>
      <c r="C59" s="6">
        <v>5</v>
      </c>
      <c r="D59" s="6">
        <v>0</v>
      </c>
    </row>
    <row r="60" spans="1:5" ht="25.5" customHeight="1" x14ac:dyDescent="0.25">
      <c r="A60" s="5" t="s">
        <v>24</v>
      </c>
      <c r="B60" s="10" t="s">
        <v>15</v>
      </c>
      <c r="C60" s="6">
        <v>5</v>
      </c>
      <c r="D60" s="6">
        <v>0</v>
      </c>
    </row>
    <row r="61" spans="1:5" ht="31.5" customHeight="1" x14ac:dyDescent="0.25">
      <c r="A61" s="5" t="s">
        <v>27</v>
      </c>
      <c r="B61" s="10" t="s">
        <v>15</v>
      </c>
      <c r="C61" s="6">
        <v>32</v>
      </c>
      <c r="D61" s="6">
        <v>0</v>
      </c>
    </row>
    <row r="62" spans="1:5" ht="31.5" customHeight="1" x14ac:dyDescent="0.25">
      <c r="A62" s="5" t="s">
        <v>29</v>
      </c>
      <c r="B62" s="10" t="s">
        <v>15</v>
      </c>
      <c r="C62" s="11">
        <v>6</v>
      </c>
      <c r="D62" s="11">
        <v>0</v>
      </c>
    </row>
    <row r="69" spans="1:5" x14ac:dyDescent="0.25">
      <c r="A69" s="13" t="s">
        <v>22</v>
      </c>
      <c r="B69" s="12"/>
    </row>
    <row r="70" spans="1:5" x14ac:dyDescent="0.25">
      <c r="A70" s="13" t="s">
        <v>8</v>
      </c>
      <c r="B70" s="12"/>
      <c r="C70" s="12"/>
      <c r="D70" s="12"/>
      <c r="E70" s="12"/>
    </row>
    <row r="72" spans="1:5" ht="45" x14ac:dyDescent="0.25">
      <c r="A72" s="4" t="s">
        <v>1</v>
      </c>
      <c r="B72" s="4" t="s">
        <v>2</v>
      </c>
      <c r="C72" s="4" t="s">
        <v>6</v>
      </c>
      <c r="D72" s="4" t="s">
        <v>7</v>
      </c>
    </row>
    <row r="73" spans="1:5" ht="25.5" x14ac:dyDescent="0.25">
      <c r="A73" s="5" t="s">
        <v>14</v>
      </c>
      <c r="B73" s="10" t="s">
        <v>12</v>
      </c>
      <c r="C73" s="6">
        <v>5</v>
      </c>
      <c r="D73" s="6">
        <v>1</v>
      </c>
    </row>
    <row r="74" spans="1:5" ht="25.5" x14ac:dyDescent="0.25">
      <c r="A74" s="5" t="s">
        <v>24</v>
      </c>
      <c r="B74" s="10" t="s">
        <v>12</v>
      </c>
      <c r="C74" s="6">
        <v>36</v>
      </c>
      <c r="D74" s="6">
        <v>0</v>
      </c>
    </row>
    <row r="75" spans="1:5" ht="25.5" x14ac:dyDescent="0.25">
      <c r="A75" s="5" t="s">
        <v>27</v>
      </c>
      <c r="B75" s="10" t="s">
        <v>12</v>
      </c>
      <c r="C75" s="6">
        <v>41</v>
      </c>
      <c r="D75" s="6">
        <v>0</v>
      </c>
    </row>
    <row r="76" spans="1:5" ht="25.5" x14ac:dyDescent="0.25">
      <c r="A76" s="5" t="s">
        <v>29</v>
      </c>
      <c r="B76" s="10" t="s">
        <v>12</v>
      </c>
      <c r="C76" s="11">
        <v>13</v>
      </c>
      <c r="D76" s="11">
        <v>0</v>
      </c>
    </row>
    <row r="79" spans="1:5" x14ac:dyDescent="0.25">
      <c r="A79" s="13" t="s">
        <v>10</v>
      </c>
      <c r="B79" s="12"/>
    </row>
    <row r="80" spans="1:5" x14ac:dyDescent="0.25">
      <c r="A80" s="13" t="s">
        <v>8</v>
      </c>
      <c r="B80" s="12"/>
      <c r="C80" s="12"/>
      <c r="D80" s="12"/>
      <c r="E80" s="12"/>
    </row>
    <row r="82" spans="1:4" ht="45" x14ac:dyDescent="0.25">
      <c r="A82" s="4" t="s">
        <v>1</v>
      </c>
      <c r="B82" s="4" t="s">
        <v>2</v>
      </c>
      <c r="C82" s="4" t="s">
        <v>6</v>
      </c>
      <c r="D82" s="4" t="s">
        <v>7</v>
      </c>
    </row>
    <row r="83" spans="1:4" ht="25.5" x14ac:dyDescent="0.25">
      <c r="A83" s="5" t="s">
        <v>14</v>
      </c>
      <c r="B83" s="10" t="s">
        <v>11</v>
      </c>
      <c r="C83" s="6">
        <v>132</v>
      </c>
      <c r="D83" s="6">
        <v>31</v>
      </c>
    </row>
    <row r="84" spans="1:4" ht="25.5" x14ac:dyDescent="0.25">
      <c r="A84" s="5" t="s">
        <v>24</v>
      </c>
      <c r="B84" s="10" t="s">
        <v>25</v>
      </c>
      <c r="C84" s="6">
        <v>170</v>
      </c>
      <c r="D84" s="6">
        <v>7</v>
      </c>
    </row>
    <row r="85" spans="1:4" ht="25.5" x14ac:dyDescent="0.25">
      <c r="A85" s="5" t="s">
        <v>27</v>
      </c>
      <c r="B85" s="10" t="s">
        <v>25</v>
      </c>
      <c r="C85" s="6">
        <v>337</v>
      </c>
      <c r="D85" s="6">
        <v>14</v>
      </c>
    </row>
    <row r="86" spans="1:4" ht="25.5" x14ac:dyDescent="0.25">
      <c r="A86" s="5" t="s">
        <v>29</v>
      </c>
      <c r="B86" s="10" t="s">
        <v>25</v>
      </c>
      <c r="C86" s="11">
        <v>187</v>
      </c>
      <c r="D86" s="11">
        <v>45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Presenze Assenze in %</vt:lpstr>
      <vt:lpstr>Assenze in gg.</vt:lpstr>
      <vt:lpstr>Foglio3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2020-01-09T15:23:18Z</dcterms:modified>
</cp:coreProperties>
</file>